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<sst xmlns="http://schemas.openxmlformats.org/spreadsheetml/2006/main" count="59" uniqueCount="58">
  <si>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</si>
  <si>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</si>
  <si>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</si>
  <si>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</si>
  <si>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</si>
  <si>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</si>
  <si>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</si>
  <si>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</si>
  <si>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</si>
  <si>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</si>
  <si>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</si>
  <si>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</si>
  <si>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</si>
  <si>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</si>
  <si>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</si>
  <si>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</si>
  <si>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</si>
  <si>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</si>
  <si>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</si>
  <si>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</si>
  <si>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</si>
  <si>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</si>
  <si>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U</t>
  </si>
  <si>
    <t>Ups / Urs</t>
  </si>
  <si>
    <t>PR / Rs</t>
  </si>
  <si>
    <t>Kp</t>
  </si>
  <si>
    <t>Kpu</t>
  </si>
  <si>
    <t>Pom</t>
  </si>
  <si>
    <t>Iks</t>
  </si>
  <si>
    <t>St</t>
  </si>
  <si>
    <t>Plp</t>
  </si>
  <si>
    <t>Pl</t>
  </si>
  <si>
    <t>Pki</t>
  </si>
  <si>
    <t>Ov-i</t>
  </si>
  <si>
    <t>Ov-h</t>
  </si>
  <si>
    <t>Dn</t>
  </si>
  <si>
    <t>Nar</t>
  </si>
  <si>
    <t>Rz</t>
  </si>
  <si>
    <t>Os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</si>
  <si>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</si>
  <si>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</si>
  <si>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</si>
  <si>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</si>
  <si>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</si>
  <si>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</si>
  <si>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</si>
  <si>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</si>
  <si>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</si>
  <si>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</si>
  <si>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</si>
  <si>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</si>
  <si>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</si>
  <si>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</si>
  <si>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CASELOAD INDEX (the number of judges needed to cover the core caseload)</t>
  </si>
  <si>
    <t>Less commercial cases to be handled by the new Commercial Division in the Banja Luka Basic Court</t>
  </si>
  <si>
    <t>Ps</t>
  </si>
  <si>
    <t>ADJUSTED CASELOAD INDEX</t>
  </si>
  <si>
    <t>Mrkonjić Grad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</si>
</sst>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84"/>
  <sheetViews>
    <sheetView tabSelected="1" workbookViewId="0" topLeftCell="A32">
      <selection activeCell="J37" sqref="J37:L37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57</v>
      </c>
      <c r="E2" s="11"/>
    </row>
    <row r="3" ht="26.25">
      <c r="A3" s="11" t="s">
        <v>52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42</v>
      </c>
      <c r="G5" s="6" t="s">
        <v>43</v>
      </c>
      <c r="H5" s="6" t="s">
        <v>48</v>
      </c>
      <c r="I5" s="6" t="s">
        <v>47</v>
      </c>
      <c r="J5" s="6" t="s">
        <v>50</v>
      </c>
      <c r="K5" s="5"/>
      <c r="L5" s="7" t="s">
        <v>51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44</v>
      </c>
      <c r="H6" s="9" t="s">
        <v>46</v>
      </c>
      <c r="I6" s="9" t="s">
        <v>46</v>
      </c>
      <c r="J6" s="9" t="s">
        <v>41</v>
      </c>
      <c r="K6" s="9" t="s">
        <v>40</v>
      </c>
      <c r="L6" s="10" t="s">
        <v>49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234</v>
      </c>
      <c r="C8" s="12">
        <v>215</v>
      </c>
      <c r="D8" s="12">
        <v>137</v>
      </c>
      <c r="E8" s="12">
        <v>269</v>
      </c>
      <c r="F8" s="12">
        <v>211</v>
      </c>
      <c r="G8" s="12">
        <f>PRODUCT(F8,2)</f>
        <v>422</v>
      </c>
      <c r="H8" s="12">
        <f aca="true" t="shared" si="0" ref="H8:H21">AVERAGE(B8,C8,D8,E8,G8)</f>
        <v>255.4</v>
      </c>
      <c r="I8" s="12">
        <f aca="true" t="shared" si="1" ref="I8:I21">AVERAGE(E8,G8)</f>
        <v>345.5</v>
      </c>
      <c r="J8" s="12">
        <v>220</v>
      </c>
      <c r="K8" s="12">
        <f>POWER(J8,-1)</f>
        <v>0.004545454545454545</v>
      </c>
      <c r="L8" s="13">
        <f>PRODUCT(I8,K8)</f>
        <v>1.5704545454545453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13</v>
      </c>
      <c r="C9" s="12">
        <v>36</v>
      </c>
      <c r="D9" s="12">
        <v>99</v>
      </c>
      <c r="E9" s="12">
        <v>41</v>
      </c>
      <c r="F9" s="12">
        <v>54</v>
      </c>
      <c r="G9" s="12">
        <f aca="true" t="shared" si="2" ref="G9:G46">PRODUCT(F9,2)</f>
        <v>108</v>
      </c>
      <c r="H9" s="12">
        <f t="shared" si="0"/>
        <v>59.4</v>
      </c>
      <c r="I9" s="12">
        <f t="shared" si="1"/>
        <v>74.5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23</v>
      </c>
      <c r="C10" s="12">
        <v>9</v>
      </c>
      <c r="D10" s="12">
        <v>12</v>
      </c>
      <c r="E10" s="12">
        <v>2</v>
      </c>
      <c r="F10" s="12">
        <v>13</v>
      </c>
      <c r="G10" s="12">
        <f t="shared" si="2"/>
        <v>26</v>
      </c>
      <c r="H10" s="12">
        <f t="shared" si="0"/>
        <v>14.4</v>
      </c>
      <c r="I10" s="12">
        <f t="shared" si="1"/>
        <v>14</v>
      </c>
      <c r="J10" s="12">
        <v>220</v>
      </c>
      <c r="K10" s="12">
        <f aca="true" t="shared" si="3" ref="K10:K35">POWER(J10,-1)</f>
        <v>0.004545454545454545</v>
      </c>
      <c r="L10" s="13">
        <f aca="true" t="shared" si="4" ref="L10:L35">PRODUCT(I10,K10)</f>
        <v>0.06363636363636363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6</v>
      </c>
      <c r="C11" s="12">
        <v>11</v>
      </c>
      <c r="D11" s="12">
        <v>14</v>
      </c>
      <c r="E11" s="12">
        <v>39</v>
      </c>
      <c r="F11" s="12">
        <v>21</v>
      </c>
      <c r="G11" s="12">
        <f t="shared" si="2"/>
        <v>42</v>
      </c>
      <c r="H11" s="12">
        <f t="shared" si="0"/>
        <v>22.4</v>
      </c>
      <c r="I11" s="12">
        <f t="shared" si="1"/>
        <v>40.5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660</v>
      </c>
      <c r="C12" s="12">
        <v>373</v>
      </c>
      <c r="D12" s="12">
        <v>695</v>
      </c>
      <c r="E12" s="12">
        <v>620</v>
      </c>
      <c r="F12" s="12">
        <v>284</v>
      </c>
      <c r="G12" s="12">
        <f t="shared" si="2"/>
        <v>568</v>
      </c>
      <c r="H12" s="12">
        <f t="shared" si="0"/>
        <v>583.2</v>
      </c>
      <c r="I12" s="12">
        <f t="shared" si="1"/>
        <v>594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58</v>
      </c>
      <c r="C13" s="12">
        <v>54</v>
      </c>
      <c r="D13" s="12">
        <v>50</v>
      </c>
      <c r="E13" s="12">
        <v>66</v>
      </c>
      <c r="F13" s="12">
        <v>32</v>
      </c>
      <c r="G13" s="12">
        <f t="shared" si="2"/>
        <v>64</v>
      </c>
      <c r="H13" s="12">
        <f t="shared" si="0"/>
        <v>58.4</v>
      </c>
      <c r="I13" s="12">
        <f t="shared" si="1"/>
        <v>65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344</v>
      </c>
      <c r="C14" s="12">
        <v>775</v>
      </c>
      <c r="D14" s="12">
        <v>322</v>
      </c>
      <c r="E14" s="12">
        <v>434</v>
      </c>
      <c r="F14" s="12">
        <v>474</v>
      </c>
      <c r="G14" s="12">
        <f t="shared" si="2"/>
        <v>948</v>
      </c>
      <c r="H14" s="12">
        <f t="shared" si="0"/>
        <v>564.6</v>
      </c>
      <c r="I14" s="12">
        <f t="shared" si="1"/>
        <v>691</v>
      </c>
      <c r="J14" s="12">
        <v>300</v>
      </c>
      <c r="K14" s="12">
        <f t="shared" si="3"/>
        <v>0.0033333333333333335</v>
      </c>
      <c r="L14" s="13">
        <f t="shared" si="4"/>
        <v>2.3033333333333337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7</v>
      </c>
      <c r="C15" s="12">
        <v>39</v>
      </c>
      <c r="D15" s="12">
        <v>68</v>
      </c>
      <c r="E15" s="12">
        <v>55</v>
      </c>
      <c r="F15" s="12">
        <v>92</v>
      </c>
      <c r="G15" s="12">
        <f t="shared" si="2"/>
        <v>184</v>
      </c>
      <c r="H15" s="12">
        <f t="shared" si="0"/>
        <v>70.6</v>
      </c>
      <c r="I15" s="12">
        <f t="shared" si="1"/>
        <v>119.5</v>
      </c>
      <c r="J15" s="12">
        <v>300</v>
      </c>
      <c r="K15" s="12">
        <f t="shared" si="3"/>
        <v>0.0033333333333333335</v>
      </c>
      <c r="L15" s="13">
        <f t="shared" si="4"/>
        <v>0.3983333333333334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/>
      <c r="E16" s="12"/>
      <c r="F16" s="12">
        <v>28</v>
      </c>
      <c r="G16" s="12">
        <f t="shared" si="2"/>
        <v>56</v>
      </c>
      <c r="H16" s="12">
        <f t="shared" si="0"/>
        <v>56</v>
      </c>
      <c r="I16" s="12">
        <f t="shared" si="1"/>
        <v>56</v>
      </c>
      <c r="J16" s="12">
        <v>600</v>
      </c>
      <c r="K16" s="12">
        <f t="shared" si="3"/>
        <v>0.0016666666666666668</v>
      </c>
      <c r="L16" s="13">
        <f t="shared" si="4"/>
        <v>0.09333333333333334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/>
      <c r="E17" s="12"/>
      <c r="F17" s="12">
        <v>159</v>
      </c>
      <c r="G17" s="12">
        <f t="shared" si="2"/>
        <v>318</v>
      </c>
      <c r="H17" s="12">
        <f t="shared" si="0"/>
        <v>318</v>
      </c>
      <c r="I17" s="12">
        <f t="shared" si="1"/>
        <v>318</v>
      </c>
      <c r="J17" s="12">
        <v>600</v>
      </c>
      <c r="K17" s="12">
        <f t="shared" si="3"/>
        <v>0.0016666666666666668</v>
      </c>
      <c r="L17" s="13">
        <f t="shared" si="4"/>
        <v>0.53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209</v>
      </c>
      <c r="C18" s="12">
        <v>244</v>
      </c>
      <c r="D18" s="12">
        <v>313</v>
      </c>
      <c r="E18" s="12">
        <v>298</v>
      </c>
      <c r="F18" s="12">
        <v>295</v>
      </c>
      <c r="G18" s="12">
        <f t="shared" si="2"/>
        <v>590</v>
      </c>
      <c r="H18" s="12">
        <f t="shared" si="0"/>
        <v>330.8</v>
      </c>
      <c r="I18" s="12">
        <f t="shared" si="1"/>
        <v>444</v>
      </c>
      <c r="J18" s="14">
        <v>750</v>
      </c>
      <c r="K18" s="12">
        <f t="shared" si="3"/>
        <v>0.0013333333333333333</v>
      </c>
      <c r="L18" s="13">
        <f t="shared" si="4"/>
        <v>0.592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200</v>
      </c>
      <c r="C19" s="12">
        <v>200</v>
      </c>
      <c r="D19" s="12">
        <v>100</v>
      </c>
      <c r="E19" s="12">
        <v>102</v>
      </c>
      <c r="F19" s="12">
        <v>103</v>
      </c>
      <c r="G19" s="12">
        <f t="shared" si="2"/>
        <v>206</v>
      </c>
      <c r="H19" s="12">
        <f t="shared" si="0"/>
        <v>161.6</v>
      </c>
      <c r="I19" s="12">
        <f t="shared" si="1"/>
        <v>154</v>
      </c>
      <c r="J19" s="14">
        <v>300</v>
      </c>
      <c r="K19" s="12">
        <f t="shared" si="3"/>
        <v>0.0033333333333333335</v>
      </c>
      <c r="L19" s="13">
        <f t="shared" si="4"/>
        <v>0.5133333333333334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223</v>
      </c>
      <c r="C20" s="12">
        <v>123</v>
      </c>
      <c r="D20" s="12">
        <v>174</v>
      </c>
      <c r="E20" s="12">
        <v>104</v>
      </c>
      <c r="F20" s="12">
        <v>106</v>
      </c>
      <c r="G20" s="12">
        <f t="shared" si="2"/>
        <v>212</v>
      </c>
      <c r="H20" s="12">
        <f t="shared" si="0"/>
        <v>167.2</v>
      </c>
      <c r="I20" s="12">
        <f t="shared" si="1"/>
        <v>158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2"/>
        <v>0</v>
      </c>
      <c r="H21" s="12">
        <f t="shared" si="0"/>
        <v>0</v>
      </c>
      <c r="I21" s="12">
        <f t="shared" si="1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35</v>
      </c>
      <c r="C22" s="12">
        <v>96</v>
      </c>
      <c r="D22" s="12">
        <v>116</v>
      </c>
      <c r="E22" s="12">
        <v>268</v>
      </c>
      <c r="F22" s="12">
        <v>740</v>
      </c>
      <c r="G22" s="12">
        <f t="shared" si="2"/>
        <v>1480</v>
      </c>
      <c r="H22" s="12">
        <f>AVERAGE(B22,C22,D22,E22,G22)</f>
        <v>399</v>
      </c>
      <c r="I22" s="12">
        <f>AVERAGE(E22,G22)</f>
        <v>874</v>
      </c>
      <c r="J22" s="14">
        <v>3300</v>
      </c>
      <c r="K22" s="12">
        <f t="shared" si="3"/>
        <v>0.00030303030303030303</v>
      </c>
      <c r="L22" s="13">
        <f t="shared" si="4"/>
        <v>0.26484848484848483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6">AVERAGE(B23,C23,D23,E23,G23)</f>
        <v>0</v>
      </c>
      <c r="I23" s="12">
        <f aca="true" t="shared" si="6" ref="I23:I46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63</v>
      </c>
      <c r="C26" s="12">
        <v>73</v>
      </c>
      <c r="D26" s="12">
        <v>147</v>
      </c>
      <c r="E26" s="12">
        <v>95</v>
      </c>
      <c r="F26" s="12">
        <v>42</v>
      </c>
      <c r="G26" s="12">
        <f t="shared" si="2"/>
        <v>84</v>
      </c>
      <c r="H26" s="12">
        <f t="shared" si="5"/>
        <v>92.4</v>
      </c>
      <c r="I26" s="12">
        <f t="shared" si="6"/>
        <v>89.5</v>
      </c>
      <c r="J26" s="14">
        <v>5500</v>
      </c>
      <c r="K26" s="12">
        <f t="shared" si="3"/>
        <v>0.0001818181818181818</v>
      </c>
      <c r="L26" s="13">
        <f t="shared" si="4"/>
        <v>0.016272727272727272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>
        <v>49</v>
      </c>
      <c r="F32" s="12">
        <v>64</v>
      </c>
      <c r="G32" s="12">
        <f t="shared" si="2"/>
        <v>128</v>
      </c>
      <c r="H32" s="12">
        <f t="shared" si="5"/>
        <v>88.5</v>
      </c>
      <c r="I32" s="12">
        <f t="shared" si="6"/>
        <v>88.5</v>
      </c>
      <c r="J32" s="14">
        <v>300</v>
      </c>
      <c r="K32" s="12">
        <f t="shared" si="3"/>
        <v>0.0033333333333333335</v>
      </c>
      <c r="L32" s="13">
        <f t="shared" si="4"/>
        <v>0.29500000000000004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4">
        <v>900</v>
      </c>
      <c r="K33" s="12">
        <f t="shared" si="3"/>
        <v>0.0011111111111111111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1</v>
      </c>
      <c r="C35" s="12">
        <v>7</v>
      </c>
      <c r="D35" s="12">
        <v>5</v>
      </c>
      <c r="E35" s="12">
        <v>3</v>
      </c>
      <c r="F35" s="12">
        <v>0</v>
      </c>
      <c r="G35" s="12">
        <f t="shared" si="2"/>
        <v>0</v>
      </c>
      <c r="H35" s="12">
        <f t="shared" si="5"/>
        <v>3.2</v>
      </c>
      <c r="I35" s="12">
        <f t="shared" si="6"/>
        <v>1.5</v>
      </c>
      <c r="J35" s="12">
        <v>700</v>
      </c>
      <c r="K35" s="12">
        <f t="shared" si="3"/>
        <v>0.0014285714285714286</v>
      </c>
      <c r="L35" s="13">
        <f t="shared" si="4"/>
        <v>0.002142857142857143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5</v>
      </c>
      <c r="C36" s="12">
        <v>3</v>
      </c>
      <c r="D36" s="12">
        <v>13</v>
      </c>
      <c r="E36" s="12">
        <v>15</v>
      </c>
      <c r="F36" s="12">
        <v>5</v>
      </c>
      <c r="G36" s="12">
        <f t="shared" si="2"/>
        <v>10</v>
      </c>
      <c r="H36" s="12">
        <f t="shared" si="5"/>
        <v>9.2</v>
      </c>
      <c r="I36" s="12">
        <f t="shared" si="6"/>
        <v>12.5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/>
      <c r="C37" s="12"/>
      <c r="D37" s="12"/>
      <c r="E37" s="12"/>
      <c r="F37" s="12">
        <v>0</v>
      </c>
      <c r="G37" s="12">
        <f t="shared" si="2"/>
        <v>0</v>
      </c>
      <c r="H37" s="12">
        <f t="shared" si="5"/>
        <v>0</v>
      </c>
      <c r="I37" s="12">
        <f t="shared" si="6"/>
        <v>0</v>
      </c>
      <c r="J37" s="12">
        <v>44</v>
      </c>
      <c r="K37" s="12">
        <f>POWER(J37,-1)</f>
        <v>0.022727272727272728</v>
      </c>
      <c r="L37" s="13">
        <f>PRODUCT(I37,K37)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/>
      <c r="C38" s="12"/>
      <c r="D38" s="12"/>
      <c r="E38" s="12"/>
      <c r="F38" s="12">
        <v>0</v>
      </c>
      <c r="G38" s="12">
        <v>1</v>
      </c>
      <c r="H38" s="12">
        <f t="shared" si="5"/>
        <v>1</v>
      </c>
      <c r="I38" s="12">
        <f t="shared" si="6"/>
        <v>1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/>
      <c r="C39" s="12"/>
      <c r="D39" s="12"/>
      <c r="E39" s="12"/>
      <c r="F39" s="12">
        <v>0</v>
      </c>
      <c r="G39" s="12">
        <f t="shared" si="2"/>
        <v>0</v>
      </c>
      <c r="H39" s="12">
        <f t="shared" si="5"/>
        <v>0</v>
      </c>
      <c r="I39" s="12">
        <f t="shared" si="6"/>
        <v>0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/>
      <c r="C40" s="12"/>
      <c r="D40" s="12"/>
      <c r="E40" s="12"/>
      <c r="F40" s="12">
        <v>0</v>
      </c>
      <c r="G40" s="12">
        <f t="shared" si="2"/>
        <v>0</v>
      </c>
      <c r="H40" s="12">
        <f t="shared" si="5"/>
        <v>0</v>
      </c>
      <c r="I40" s="12">
        <f t="shared" si="6"/>
        <v>0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206</v>
      </c>
      <c r="C41" s="12">
        <v>200</v>
      </c>
      <c r="D41" s="12">
        <v>500</v>
      </c>
      <c r="E41" s="12">
        <v>600</v>
      </c>
      <c r="F41" s="12">
        <v>393</v>
      </c>
      <c r="G41" s="12">
        <f t="shared" si="2"/>
        <v>786</v>
      </c>
      <c r="H41" s="12">
        <f t="shared" si="5"/>
        <v>458.4</v>
      </c>
      <c r="I41" s="12">
        <f t="shared" si="6"/>
        <v>693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34</v>
      </c>
      <c r="B42" s="12">
        <v>26</v>
      </c>
      <c r="C42" s="12">
        <v>137</v>
      </c>
      <c r="D42" s="12">
        <v>29</v>
      </c>
      <c r="E42" s="12">
        <v>52</v>
      </c>
      <c r="F42" s="12">
        <v>54</v>
      </c>
      <c r="G42" s="12">
        <f t="shared" si="2"/>
        <v>108</v>
      </c>
      <c r="H42" s="12">
        <f t="shared" si="5"/>
        <v>70.4</v>
      </c>
      <c r="I42" s="12">
        <f t="shared" si="6"/>
        <v>80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35</v>
      </c>
      <c r="B43" s="12">
        <v>200</v>
      </c>
      <c r="C43" s="12">
        <v>315</v>
      </c>
      <c r="D43" s="12">
        <v>350</v>
      </c>
      <c r="E43" s="12">
        <v>462</v>
      </c>
      <c r="F43" s="12">
        <v>182</v>
      </c>
      <c r="G43" s="12">
        <f t="shared" si="2"/>
        <v>364</v>
      </c>
      <c r="H43" s="12">
        <f t="shared" si="5"/>
        <v>338.2</v>
      </c>
      <c r="I43" s="12">
        <f t="shared" si="6"/>
        <v>413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36</v>
      </c>
      <c r="B44" s="12"/>
      <c r="C44" s="12"/>
      <c r="D44" s="12"/>
      <c r="E44" s="12"/>
      <c r="F44" s="12">
        <v>0</v>
      </c>
      <c r="G44" s="12">
        <f t="shared" si="2"/>
        <v>0</v>
      </c>
      <c r="H44" s="12">
        <f t="shared" si="5"/>
        <v>0</v>
      </c>
      <c r="I44" s="12">
        <f t="shared" si="6"/>
        <v>0</v>
      </c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37</v>
      </c>
      <c r="B45" s="12"/>
      <c r="C45" s="12"/>
      <c r="D45" s="12"/>
      <c r="E45" s="12"/>
      <c r="F45" s="12">
        <v>0</v>
      </c>
      <c r="G45" s="12">
        <f t="shared" si="2"/>
        <v>0</v>
      </c>
      <c r="H45" s="12">
        <f t="shared" si="5"/>
        <v>0</v>
      </c>
      <c r="I45" s="12">
        <f t="shared" si="6"/>
        <v>0</v>
      </c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38</v>
      </c>
      <c r="B46" s="12"/>
      <c r="C46" s="12"/>
      <c r="D46" s="12"/>
      <c r="E46" s="12"/>
      <c r="F46" s="12">
        <v>0</v>
      </c>
      <c r="G46" s="12">
        <f t="shared" si="2"/>
        <v>0</v>
      </c>
      <c r="H46" s="12">
        <f t="shared" si="5"/>
        <v>0</v>
      </c>
      <c r="I46" s="12">
        <f t="shared" si="6"/>
        <v>0</v>
      </c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53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>
        <f>SUM(L8:L46)</f>
        <v>6.642688311688312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6" t="s">
        <v>39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6" t="s">
        <v>45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2">
        <v>-0.4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3" t="s">
        <v>56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3">
        <f>SUM(L48:L55)</f>
        <v>6.242688311688312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2002-07-23T14:08:17Z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